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白衣庵村" sheetId="3" r:id="rId1"/>
  </sheets>
  <calcPr calcId="144525"/>
</workbook>
</file>

<file path=xl/sharedStrings.xml><?xml version="1.0" encoding="utf-8"?>
<sst xmlns="http://schemas.openxmlformats.org/spreadsheetml/2006/main" count="101" uniqueCount="84">
  <si>
    <t>序号</t>
  </si>
  <si>
    <t>建设内容</t>
  </si>
  <si>
    <t>单位</t>
  </si>
  <si>
    <t>工程量</t>
  </si>
  <si>
    <t>单价（元）</t>
  </si>
  <si>
    <t>总投资（元）</t>
  </si>
  <si>
    <t>备注</t>
  </si>
  <si>
    <t>乡镇</t>
  </si>
  <si>
    <t>村</t>
  </si>
  <si>
    <t>总户数</t>
  </si>
  <si>
    <t>财政奖补资金（元）</t>
  </si>
  <si>
    <t>村民自筹（元）</t>
  </si>
  <si>
    <t>改厕</t>
  </si>
  <si>
    <t>（一面墙）户　</t>
  </si>
  <si>
    <t>含材料、机械、人工临时设施及税金</t>
  </si>
  <si>
    <t>沱牌镇</t>
  </si>
  <si>
    <t>百战村</t>
  </si>
  <si>
    <t>（二面墙）户　</t>
  </si>
  <si>
    <t>红星村</t>
  </si>
  <si>
    <t>新建厕所</t>
  </si>
  <si>
    <t>户</t>
  </si>
  <si>
    <t>周家桥村</t>
  </si>
  <si>
    <t>整改粪池</t>
  </si>
  <si>
    <t>口</t>
  </si>
  <si>
    <t>桑树林村</t>
  </si>
  <si>
    <t>修建整改出户管及连接管</t>
  </si>
  <si>
    <t>米</t>
  </si>
  <si>
    <t>白石村</t>
  </si>
  <si>
    <t>修建污水干管</t>
  </si>
  <si>
    <t>何家堰村</t>
  </si>
  <si>
    <t>新建1号砖砌化粪池</t>
  </si>
  <si>
    <t>座</t>
  </si>
  <si>
    <t>通济村</t>
  </si>
  <si>
    <t>新建2号砖砌化粪池</t>
  </si>
  <si>
    <t>断石桥村</t>
  </si>
  <si>
    <t>新建3号砖砌化粪池</t>
  </si>
  <si>
    <t>山溪口村</t>
  </si>
  <si>
    <t>新建4号砖砌化粪池</t>
  </si>
  <si>
    <t>响堂村</t>
  </si>
  <si>
    <t>检查井</t>
  </si>
  <si>
    <t>排路村</t>
  </si>
  <si>
    <t>合计</t>
  </si>
  <si>
    <t>-</t>
  </si>
  <si>
    <t>桃花村</t>
  </si>
  <si>
    <t>瓮城村</t>
  </si>
  <si>
    <t>金凤村</t>
  </si>
  <si>
    <t>竹林村</t>
  </si>
  <si>
    <t>广兴镇</t>
  </si>
  <si>
    <t>白衣庵村</t>
  </si>
  <si>
    <t>六龙观村</t>
  </si>
  <si>
    <t>塔子山村</t>
  </si>
  <si>
    <t>新场村</t>
  </si>
  <si>
    <t>猫儿坝村</t>
  </si>
  <si>
    <t>明星镇</t>
  </si>
  <si>
    <t>老鹰村</t>
  </si>
  <si>
    <t>三岔溪村</t>
  </si>
  <si>
    <t>雷电村</t>
  </si>
  <si>
    <t>五通村</t>
  </si>
  <si>
    <t>龙胆村</t>
  </si>
  <si>
    <t>义仓村</t>
  </si>
  <si>
    <t>金华镇</t>
  </si>
  <si>
    <t>上方村</t>
  </si>
  <si>
    <t>瞿河镇</t>
  </si>
  <si>
    <t>夏家大田村</t>
  </si>
  <si>
    <t>武安镇</t>
  </si>
  <si>
    <t>磨嘴村</t>
  </si>
  <si>
    <t>香山镇</t>
  </si>
  <si>
    <t>桃花河村</t>
  </si>
  <si>
    <t>青岗镇</t>
  </si>
  <si>
    <t>幸福村</t>
  </si>
  <si>
    <t>涪西镇</t>
  </si>
  <si>
    <t>凤凰村</t>
  </si>
  <si>
    <t>洋溪镇</t>
  </si>
  <si>
    <t>武显岩村</t>
  </si>
  <si>
    <t>大榆镇</t>
  </si>
  <si>
    <t>长房村</t>
  </si>
  <si>
    <t>古井口村</t>
  </si>
  <si>
    <t>伏河乡</t>
  </si>
  <si>
    <t>桂花村</t>
  </si>
  <si>
    <t>平安街道</t>
  </si>
  <si>
    <t>枇杷沟村</t>
  </si>
  <si>
    <t>金家镇</t>
  </si>
  <si>
    <t>大垭村</t>
  </si>
  <si>
    <t>天槐村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</si>
</sst>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theme="1"/>
      <name val="仿宋_GB2312"/>
      <charset val="134"/>
    </font>
    <font>
      <sz val="10"/>
      <color rgb="FFFF0000"/>
      <name val="仿宋_GB2312"/>
      <charset val="134"/>
    </font>
    <font>
      <sz val="10"/>
      <color rgb="FFFF0000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1" fillId="21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9" fillId="5" borderId="8" applyNumberFormat="0" applyAlignment="0" applyProtection="0">
      <alignment vertical="center"/>
    </xf>
    <xf numFmtId="0" fontId="16" fillId="18" borderId="12" applyNumberForma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2"/>
  <sheetViews>
    <sheetView tabSelected="1" topLeftCell="A7" workbookViewId="0">
      <selection activeCell="E29" sqref="E29"/>
    </sheetView>
  </sheetViews>
  <sheetFormatPr defaultColWidth="9" defaultRowHeight="13.5"/>
  <cols>
    <col min="1" max="1" width="7.875" style="1" customWidth="1"/>
    <col min="2" max="2" width="6.625" style="1" customWidth="1"/>
    <col min="3" max="3" width="6.875" style="1" customWidth="1"/>
    <col min="4" max="4" width="17.75" style="1" customWidth="1"/>
    <col min="5" max="5" width="11.125" style="1"/>
    <col min="6" max="6" width="5.375" style="1" customWidth="1"/>
    <col min="7" max="7" width="2.125" style="1" customWidth="1"/>
    <col min="8" max="11" width="9" style="1"/>
    <col min="12" max="12" width="9.25" style="1"/>
    <col min="13" max="13" width="10.375" style="1"/>
    <col min="14" max="16378" width="9" style="1"/>
  </cols>
  <sheetData>
    <row r="1" s="1" customFormat="1" ht="40" customHeight="1" spans="1:14">
      <c r="A1" s="2"/>
      <c r="B1" s="2"/>
      <c r="C1" s="2"/>
      <c r="D1" s="2"/>
      <c r="E1" s="2"/>
      <c r="F1" s="3"/>
      <c r="G1" s="3"/>
      <c r="H1" s="4" t="s">
        <v>0</v>
      </c>
      <c r="I1" s="12" t="s">
        <v>1</v>
      </c>
      <c r="J1" s="12" t="s">
        <v>2</v>
      </c>
      <c r="K1" s="12" t="s">
        <v>3</v>
      </c>
      <c r="L1" s="12" t="s">
        <v>4</v>
      </c>
      <c r="M1" s="12" t="s">
        <v>5</v>
      </c>
      <c r="N1" s="12" t="s">
        <v>6</v>
      </c>
    </row>
    <row r="2" s="1" customFormat="1" ht="40" customHeight="1" spans="1:14">
      <c r="A2" s="2" t="s">
        <v>7</v>
      </c>
      <c r="B2" s="2" t="s">
        <v>8</v>
      </c>
      <c r="C2" s="2" t="s">
        <v>9</v>
      </c>
      <c r="D2" s="2" t="s">
        <v>10</v>
      </c>
      <c r="E2" s="2" t="s">
        <v>11</v>
      </c>
      <c r="F2" s="3"/>
      <c r="G2" s="3"/>
      <c r="H2" s="5">
        <v>1</v>
      </c>
      <c r="I2" s="13" t="s">
        <v>12</v>
      </c>
      <c r="J2" s="14" t="s">
        <v>13</v>
      </c>
      <c r="K2" s="15">
        <v>29</v>
      </c>
      <c r="L2" s="14">
        <v>1414.71</v>
      </c>
      <c r="M2" s="14">
        <f t="shared" ref="M2:M12" si="0">L2*K2</f>
        <v>41026.59</v>
      </c>
      <c r="N2" s="16" t="s">
        <v>14</v>
      </c>
    </row>
    <row r="3" s="1" customFormat="1" ht="40" customHeight="1" spans="1:14">
      <c r="A3" s="6" t="s">
        <v>15</v>
      </c>
      <c r="B3" s="7" t="s">
        <v>16</v>
      </c>
      <c r="C3" s="6">
        <v>0</v>
      </c>
      <c r="D3" s="2">
        <f t="shared" ref="D3:D41" si="1">C3*2000</f>
        <v>0</v>
      </c>
      <c r="E3" s="2"/>
      <c r="F3" s="3"/>
      <c r="G3" s="3"/>
      <c r="H3" s="8"/>
      <c r="I3" s="17"/>
      <c r="J3" s="14" t="s">
        <v>17</v>
      </c>
      <c r="K3" s="15">
        <v>42</v>
      </c>
      <c r="L3" s="14">
        <v>2510.79</v>
      </c>
      <c r="M3" s="14">
        <f t="shared" si="0"/>
        <v>105453.18</v>
      </c>
      <c r="N3" s="14"/>
    </row>
    <row r="4" s="1" customFormat="1" ht="40" customHeight="1" spans="1:14">
      <c r="A4" s="6"/>
      <c r="B4" s="7" t="s">
        <v>18</v>
      </c>
      <c r="C4" s="6">
        <v>144</v>
      </c>
      <c r="D4" s="2">
        <f t="shared" si="1"/>
        <v>288000</v>
      </c>
      <c r="E4" s="2"/>
      <c r="F4" s="3"/>
      <c r="G4" s="3"/>
      <c r="H4" s="8">
        <v>2</v>
      </c>
      <c r="I4" s="17" t="s">
        <v>19</v>
      </c>
      <c r="J4" s="14" t="s">
        <v>20</v>
      </c>
      <c r="K4" s="15">
        <v>7</v>
      </c>
      <c r="L4" s="14">
        <v>5489.3</v>
      </c>
      <c r="M4" s="14">
        <f t="shared" si="0"/>
        <v>38425.1</v>
      </c>
      <c r="N4" s="14" t="s">
        <v>14</v>
      </c>
    </row>
    <row r="5" s="1" customFormat="1" ht="40" customHeight="1" spans="1:14">
      <c r="A5" s="6"/>
      <c r="B5" s="7" t="s">
        <v>21</v>
      </c>
      <c r="C5" s="6">
        <v>201</v>
      </c>
      <c r="D5" s="2">
        <f t="shared" si="1"/>
        <v>402000</v>
      </c>
      <c r="E5" s="2"/>
      <c r="F5" s="3"/>
      <c r="G5" s="3"/>
      <c r="H5" s="8">
        <v>3</v>
      </c>
      <c r="I5" s="17" t="s">
        <v>22</v>
      </c>
      <c r="J5" s="14" t="s">
        <v>23</v>
      </c>
      <c r="K5" s="18">
        <f>P11</f>
        <v>302</v>
      </c>
      <c r="L5" s="14">
        <v>286</v>
      </c>
      <c r="M5" s="14">
        <f t="shared" si="0"/>
        <v>86372</v>
      </c>
      <c r="N5" s="14" t="s">
        <v>14</v>
      </c>
    </row>
    <row r="6" s="1" customFormat="1" ht="40" customHeight="1" spans="1:14">
      <c r="A6" s="6"/>
      <c r="B6" s="7" t="s">
        <v>24</v>
      </c>
      <c r="C6" s="6">
        <v>149</v>
      </c>
      <c r="D6" s="2">
        <f t="shared" si="1"/>
        <v>298000</v>
      </c>
      <c r="E6" s="2"/>
      <c r="F6" s="3"/>
      <c r="G6" s="3"/>
      <c r="H6" s="8">
        <v>4</v>
      </c>
      <c r="I6" s="17" t="s">
        <v>25</v>
      </c>
      <c r="J6" s="14" t="s">
        <v>26</v>
      </c>
      <c r="K6" s="18">
        <f>K5*5</f>
        <v>1510</v>
      </c>
      <c r="L6" s="14">
        <v>36</v>
      </c>
      <c r="M6" s="14">
        <f t="shared" si="0"/>
        <v>54360</v>
      </c>
      <c r="N6" s="14" t="s">
        <v>14</v>
      </c>
    </row>
    <row r="7" s="1" customFormat="1" ht="40" customHeight="1" spans="1:14">
      <c r="A7" s="6"/>
      <c r="B7" s="7" t="s">
        <v>27</v>
      </c>
      <c r="C7" s="6">
        <v>244</v>
      </c>
      <c r="D7" s="2">
        <f t="shared" si="1"/>
        <v>488000</v>
      </c>
      <c r="E7" s="2"/>
      <c r="F7" s="3"/>
      <c r="G7" s="3"/>
      <c r="H7" s="8">
        <v>5</v>
      </c>
      <c r="I7" s="17" t="s">
        <v>28</v>
      </c>
      <c r="J7" s="14" t="s">
        <v>26</v>
      </c>
      <c r="K7" s="18">
        <f>K11*30+K10*20+K9*10</f>
        <v>40</v>
      </c>
      <c r="L7" s="14">
        <v>58</v>
      </c>
      <c r="M7" s="14">
        <f t="shared" si="0"/>
        <v>2320</v>
      </c>
      <c r="N7" s="14" t="s">
        <v>14</v>
      </c>
    </row>
    <row r="8" s="1" customFormat="1" ht="40" customHeight="1" spans="1:14">
      <c r="A8" s="6"/>
      <c r="B8" s="7" t="s">
        <v>29</v>
      </c>
      <c r="C8" s="6">
        <v>118</v>
      </c>
      <c r="D8" s="2">
        <f t="shared" si="1"/>
        <v>236000</v>
      </c>
      <c r="E8" s="2"/>
      <c r="F8" s="3"/>
      <c r="G8" s="3"/>
      <c r="H8" s="8">
        <v>6</v>
      </c>
      <c r="I8" s="17" t="s">
        <v>30</v>
      </c>
      <c r="J8" s="14" t="s">
        <v>31</v>
      </c>
      <c r="K8" s="15">
        <v>295</v>
      </c>
      <c r="L8" s="14">
        <v>1383.8</v>
      </c>
      <c r="M8" s="14">
        <f t="shared" si="0"/>
        <v>408221</v>
      </c>
      <c r="N8" s="14" t="s">
        <v>14</v>
      </c>
    </row>
    <row r="9" s="1" customFormat="1" ht="40" customHeight="1" spans="1:14">
      <c r="A9" s="6"/>
      <c r="B9" s="7" t="s">
        <v>32</v>
      </c>
      <c r="C9" s="6">
        <v>369</v>
      </c>
      <c r="D9" s="2">
        <f t="shared" si="1"/>
        <v>738000</v>
      </c>
      <c r="E9" s="2"/>
      <c r="F9" s="3"/>
      <c r="G9" s="3"/>
      <c r="H9" s="8">
        <v>7</v>
      </c>
      <c r="I9" s="17" t="s">
        <v>33</v>
      </c>
      <c r="J9" s="14" t="s">
        <v>31</v>
      </c>
      <c r="K9" s="15">
        <v>2</v>
      </c>
      <c r="L9" s="14">
        <v>1887.6</v>
      </c>
      <c r="M9" s="14">
        <f t="shared" si="0"/>
        <v>3775.2</v>
      </c>
      <c r="N9" s="14" t="s">
        <v>14</v>
      </c>
    </row>
    <row r="10" s="1" customFormat="1" ht="40" customHeight="1" spans="1:14">
      <c r="A10" s="6"/>
      <c r="B10" s="7" t="s">
        <v>34</v>
      </c>
      <c r="C10" s="6">
        <v>220</v>
      </c>
      <c r="D10" s="2">
        <f t="shared" si="1"/>
        <v>440000</v>
      </c>
      <c r="E10" s="2"/>
      <c r="F10" s="3"/>
      <c r="G10" s="3"/>
      <c r="H10" s="8">
        <v>8</v>
      </c>
      <c r="I10" s="17" t="s">
        <v>35</v>
      </c>
      <c r="J10" s="14" t="s">
        <v>31</v>
      </c>
      <c r="K10" s="15">
        <v>1</v>
      </c>
      <c r="L10" s="14">
        <v>2413.4</v>
      </c>
      <c r="M10" s="14">
        <f t="shared" si="0"/>
        <v>2413.4</v>
      </c>
      <c r="N10" s="14" t="s">
        <v>14</v>
      </c>
    </row>
    <row r="11" s="1" customFormat="1" ht="40" customHeight="1" spans="1:16">
      <c r="A11" s="6"/>
      <c r="B11" s="7" t="s">
        <v>36</v>
      </c>
      <c r="C11" s="6">
        <v>116</v>
      </c>
      <c r="D11" s="2">
        <f t="shared" si="1"/>
        <v>232000</v>
      </c>
      <c r="E11" s="2"/>
      <c r="F11" s="3"/>
      <c r="G11" s="3"/>
      <c r="H11" s="8">
        <v>9</v>
      </c>
      <c r="I11" s="17" t="s">
        <v>37</v>
      </c>
      <c r="J11" s="14" t="s">
        <v>31</v>
      </c>
      <c r="K11" s="15">
        <v>0</v>
      </c>
      <c r="L11" s="14">
        <v>2901.8</v>
      </c>
      <c r="M11" s="14">
        <f t="shared" si="0"/>
        <v>0</v>
      </c>
      <c r="N11" s="14" t="s">
        <v>14</v>
      </c>
      <c r="P11" s="1">
        <f>K11*4+K10*3+K9*2+K8</f>
        <v>302</v>
      </c>
    </row>
    <row r="12" s="1" customFormat="1" ht="40" customHeight="1" spans="1:14">
      <c r="A12" s="6"/>
      <c r="B12" s="7" t="s">
        <v>38</v>
      </c>
      <c r="C12" s="6">
        <v>122</v>
      </c>
      <c r="D12" s="2">
        <f t="shared" si="1"/>
        <v>244000</v>
      </c>
      <c r="E12" s="2"/>
      <c r="F12" s="3"/>
      <c r="G12" s="3"/>
      <c r="H12" s="8">
        <v>10</v>
      </c>
      <c r="I12" s="17" t="s">
        <v>39</v>
      </c>
      <c r="J12" s="14" t="s">
        <v>31</v>
      </c>
      <c r="K12" s="18">
        <v>37</v>
      </c>
      <c r="L12" s="14">
        <v>160</v>
      </c>
      <c r="M12" s="14">
        <f t="shared" si="0"/>
        <v>5920</v>
      </c>
      <c r="N12" s="14" t="s">
        <v>14</v>
      </c>
    </row>
    <row r="13" s="1" customFormat="1" ht="40" customHeight="1" spans="1:14">
      <c r="A13" s="6"/>
      <c r="B13" s="7" t="s">
        <v>40</v>
      </c>
      <c r="C13" s="6">
        <v>109</v>
      </c>
      <c r="D13" s="2">
        <f t="shared" si="1"/>
        <v>218000</v>
      </c>
      <c r="E13" s="2"/>
      <c r="F13" s="3"/>
      <c r="G13" s="3"/>
      <c r="H13" s="8">
        <v>11</v>
      </c>
      <c r="I13" s="14" t="s">
        <v>41</v>
      </c>
      <c r="J13" s="14" t="s">
        <v>42</v>
      </c>
      <c r="K13" s="15" t="s">
        <v>42</v>
      </c>
      <c r="L13" s="14" t="s">
        <v>42</v>
      </c>
      <c r="M13" s="14">
        <f>SUM(M2:M12)</f>
        <v>748286.47</v>
      </c>
      <c r="N13" s="14" t="s">
        <v>14</v>
      </c>
    </row>
    <row r="14" s="1" customFormat="1" spans="1:14">
      <c r="A14" s="6"/>
      <c r="B14" s="7" t="s">
        <v>43</v>
      </c>
      <c r="C14" s="6">
        <v>160</v>
      </c>
      <c r="D14" s="2">
        <f t="shared" si="1"/>
        <v>320000</v>
      </c>
      <c r="E14" s="2"/>
      <c r="F14" s="3"/>
      <c r="G14" s="3"/>
      <c r="H14" s="3"/>
      <c r="I14" s="3"/>
      <c r="J14" s="3"/>
      <c r="K14" s="3"/>
      <c r="L14" s="3"/>
      <c r="M14" s="3"/>
      <c r="N14" s="3"/>
    </row>
    <row r="15" s="1" customFormat="1" spans="1:14">
      <c r="A15" s="6"/>
      <c r="B15" s="7" t="s">
        <v>44</v>
      </c>
      <c r="C15" s="6">
        <v>137</v>
      </c>
      <c r="D15" s="2">
        <f t="shared" si="1"/>
        <v>274000</v>
      </c>
      <c r="E15" s="2"/>
      <c r="F15" s="3"/>
      <c r="G15" s="3"/>
      <c r="H15" s="3"/>
      <c r="I15" s="3"/>
      <c r="J15" s="3"/>
      <c r="K15" s="3"/>
      <c r="L15" s="3"/>
      <c r="M15" s="3"/>
      <c r="N15" s="3"/>
    </row>
    <row r="16" s="1" customFormat="1" spans="1:14">
      <c r="A16" s="6"/>
      <c r="B16" s="7" t="s">
        <v>45</v>
      </c>
      <c r="C16" s="6">
        <v>210</v>
      </c>
      <c r="D16" s="2">
        <f t="shared" si="1"/>
        <v>420000</v>
      </c>
      <c r="E16" s="2"/>
      <c r="F16" s="3"/>
      <c r="G16" s="3"/>
      <c r="H16" s="3"/>
      <c r="I16" s="3"/>
      <c r="J16" s="3"/>
      <c r="K16" s="3"/>
      <c r="L16" s="3"/>
      <c r="M16" s="3"/>
      <c r="N16" s="3"/>
    </row>
    <row r="17" s="1" customFormat="1" spans="1:14">
      <c r="A17" s="6"/>
      <c r="B17" s="7" t="s">
        <v>46</v>
      </c>
      <c r="C17" s="6">
        <v>164</v>
      </c>
      <c r="D17" s="2">
        <f t="shared" si="1"/>
        <v>328000</v>
      </c>
      <c r="E17" s="2"/>
      <c r="F17" s="3"/>
      <c r="G17" s="3"/>
      <c r="H17" s="3"/>
      <c r="I17" s="3"/>
      <c r="J17" s="3"/>
      <c r="K17" s="3"/>
      <c r="L17" s="3"/>
      <c r="M17" s="3"/>
      <c r="N17" s="3"/>
    </row>
    <row r="18" s="1" customFormat="1" ht="24" spans="1:14">
      <c r="A18" s="6" t="s">
        <v>47</v>
      </c>
      <c r="B18" s="7" t="s">
        <v>48</v>
      </c>
      <c r="C18" s="6">
        <v>307</v>
      </c>
      <c r="D18" s="2">
        <f t="shared" si="1"/>
        <v>614000</v>
      </c>
      <c r="E18" s="2"/>
      <c r="F18" s="3"/>
      <c r="G18" s="3"/>
      <c r="H18" s="3"/>
      <c r="I18" s="3"/>
      <c r="J18" s="3"/>
      <c r="K18" s="3"/>
      <c r="L18" s="3"/>
      <c r="M18" s="3"/>
      <c r="N18" s="3"/>
    </row>
    <row r="19" s="1" customFormat="1" ht="24" spans="1:15">
      <c r="A19" s="6"/>
      <c r="B19" s="7" t="s">
        <v>49</v>
      </c>
      <c r="C19" s="6">
        <v>810</v>
      </c>
      <c r="D19" s="2">
        <f t="shared" si="1"/>
        <v>1620000</v>
      </c>
      <c r="E19" s="2"/>
      <c r="F19" s="3"/>
      <c r="G19" s="9"/>
      <c r="H19" s="9"/>
      <c r="I19" s="9"/>
      <c r="J19" s="9"/>
      <c r="K19" s="9"/>
      <c r="L19" s="9"/>
      <c r="M19" s="9"/>
      <c r="N19" s="9"/>
      <c r="O19" s="19"/>
    </row>
    <row r="20" s="1" customFormat="1" ht="24" spans="1:15">
      <c r="A20" s="6"/>
      <c r="B20" s="7" t="s">
        <v>50</v>
      </c>
      <c r="C20" s="6">
        <v>266</v>
      </c>
      <c r="D20" s="2">
        <f t="shared" si="1"/>
        <v>532000</v>
      </c>
      <c r="E20" s="2"/>
      <c r="F20" s="3"/>
      <c r="G20" s="9"/>
      <c r="H20" s="10"/>
      <c r="I20" s="10"/>
      <c r="J20" s="10"/>
      <c r="K20" s="10"/>
      <c r="L20" s="10"/>
      <c r="M20" s="10"/>
      <c r="N20" s="10"/>
      <c r="O20" s="19"/>
    </row>
    <row r="21" s="1" customFormat="1" spans="1:15">
      <c r="A21" s="6"/>
      <c r="B21" s="7" t="s">
        <v>51</v>
      </c>
      <c r="C21" s="6">
        <v>1122</v>
      </c>
      <c r="D21" s="2">
        <f t="shared" si="1"/>
        <v>2244000</v>
      </c>
      <c r="E21" s="2"/>
      <c r="F21" s="3"/>
      <c r="G21" s="9"/>
      <c r="H21" s="10"/>
      <c r="I21" s="9"/>
      <c r="J21" s="10"/>
      <c r="K21" s="20"/>
      <c r="L21" s="10"/>
      <c r="M21" s="10"/>
      <c r="N21" s="10"/>
      <c r="O21" s="19"/>
    </row>
    <row r="22" s="1" customFormat="1" ht="24" spans="1:15">
      <c r="A22" s="6"/>
      <c r="B22" s="7" t="s">
        <v>52</v>
      </c>
      <c r="C22" s="6">
        <v>99</v>
      </c>
      <c r="D22" s="2">
        <f t="shared" si="1"/>
        <v>198000</v>
      </c>
      <c r="E22" s="2"/>
      <c r="F22" s="3"/>
      <c r="G22" s="9"/>
      <c r="H22" s="10"/>
      <c r="I22" s="9"/>
      <c r="J22" s="10"/>
      <c r="K22" s="20"/>
      <c r="L22" s="10"/>
      <c r="M22" s="10"/>
      <c r="N22" s="10"/>
      <c r="O22" s="19"/>
    </row>
    <row r="23" s="1" customFormat="1" spans="1:15">
      <c r="A23" s="6" t="s">
        <v>53</v>
      </c>
      <c r="B23" s="7" t="s">
        <v>54</v>
      </c>
      <c r="C23" s="11">
        <v>156</v>
      </c>
      <c r="D23" s="2">
        <f t="shared" si="1"/>
        <v>312000</v>
      </c>
      <c r="E23" s="2"/>
      <c r="F23" s="3"/>
      <c r="G23" s="9"/>
      <c r="H23" s="10"/>
      <c r="I23" s="9"/>
      <c r="J23" s="10"/>
      <c r="K23" s="20"/>
      <c r="L23" s="10"/>
      <c r="M23" s="10"/>
      <c r="N23" s="10"/>
      <c r="O23" s="19"/>
    </row>
    <row r="24" s="1" customFormat="1" ht="24" spans="1:15">
      <c r="A24" s="6"/>
      <c r="B24" s="7" t="s">
        <v>55</v>
      </c>
      <c r="C24" s="11">
        <v>209</v>
      </c>
      <c r="D24" s="2">
        <f t="shared" si="1"/>
        <v>418000</v>
      </c>
      <c r="E24" s="2"/>
      <c r="F24" s="3"/>
      <c r="G24" s="9"/>
      <c r="H24" s="10"/>
      <c r="I24" s="9"/>
      <c r="J24" s="10"/>
      <c r="K24" s="20"/>
      <c r="L24" s="10"/>
      <c r="M24" s="10"/>
      <c r="N24" s="10"/>
      <c r="O24" s="19"/>
    </row>
    <row r="25" s="1" customFormat="1" spans="1:15">
      <c r="A25" s="6"/>
      <c r="B25" s="7" t="s">
        <v>56</v>
      </c>
      <c r="C25" s="11">
        <v>198</v>
      </c>
      <c r="D25" s="2">
        <f t="shared" si="1"/>
        <v>396000</v>
      </c>
      <c r="E25" s="2"/>
      <c r="F25" s="3"/>
      <c r="G25" s="9"/>
      <c r="H25" s="10"/>
      <c r="I25" s="9"/>
      <c r="J25" s="10"/>
      <c r="K25" s="20"/>
      <c r="L25" s="10"/>
      <c r="M25" s="10"/>
      <c r="N25" s="10"/>
      <c r="O25" s="19"/>
    </row>
    <row r="26" s="1" customFormat="1" spans="1:15">
      <c r="A26" s="6"/>
      <c r="B26" s="7" t="s">
        <v>57</v>
      </c>
      <c r="C26" s="11">
        <v>115</v>
      </c>
      <c r="D26" s="2">
        <f t="shared" si="1"/>
        <v>230000</v>
      </c>
      <c r="E26" s="2"/>
      <c r="F26" s="3"/>
      <c r="G26" s="9"/>
      <c r="H26" s="10"/>
      <c r="I26" s="9"/>
      <c r="J26" s="10"/>
      <c r="K26" s="20"/>
      <c r="L26" s="10"/>
      <c r="M26" s="10"/>
      <c r="N26" s="10"/>
      <c r="O26" s="19"/>
    </row>
    <row r="27" s="1" customFormat="1" spans="1:15">
      <c r="A27" s="6"/>
      <c r="B27" s="7" t="s">
        <v>58</v>
      </c>
      <c r="C27" s="11">
        <v>239</v>
      </c>
      <c r="D27" s="2">
        <f t="shared" si="1"/>
        <v>478000</v>
      </c>
      <c r="E27" s="2"/>
      <c r="F27" s="3"/>
      <c r="G27" s="9"/>
      <c r="H27" s="10"/>
      <c r="I27" s="9"/>
      <c r="J27" s="10"/>
      <c r="K27" s="20"/>
      <c r="L27" s="10"/>
      <c r="M27" s="10"/>
      <c r="N27" s="10"/>
      <c r="O27" s="19"/>
    </row>
    <row r="28" s="1" customFormat="1" spans="1:15">
      <c r="A28" s="6"/>
      <c r="B28" s="7" t="s">
        <v>59</v>
      </c>
      <c r="C28" s="11">
        <v>191</v>
      </c>
      <c r="D28" s="2">
        <f t="shared" si="1"/>
        <v>382000</v>
      </c>
      <c r="E28" s="2"/>
      <c r="F28" s="3"/>
      <c r="G28" s="9"/>
      <c r="H28" s="10"/>
      <c r="I28" s="9"/>
      <c r="J28" s="10"/>
      <c r="K28" s="20"/>
      <c r="L28" s="10"/>
      <c r="M28" s="10"/>
      <c r="N28" s="10"/>
      <c r="O28" s="19"/>
    </row>
    <row r="29" s="1" customFormat="1" spans="1:15">
      <c r="A29" s="7" t="s">
        <v>60</v>
      </c>
      <c r="B29" s="7" t="s">
        <v>61</v>
      </c>
      <c r="C29" s="6">
        <v>302</v>
      </c>
      <c r="D29" s="2">
        <f t="shared" si="1"/>
        <v>604000</v>
      </c>
      <c r="E29" s="2">
        <f>$M$13-D29</f>
        <v>144286.47</v>
      </c>
      <c r="F29" s="3"/>
      <c r="G29" s="9"/>
      <c r="H29" s="10"/>
      <c r="I29" s="9"/>
      <c r="J29" s="10"/>
      <c r="K29" s="20"/>
      <c r="L29" s="10"/>
      <c r="M29" s="10"/>
      <c r="N29" s="10"/>
      <c r="O29" s="19"/>
    </row>
    <row r="30" s="1" customFormat="1" ht="24" spans="1:15">
      <c r="A30" s="7" t="s">
        <v>62</v>
      </c>
      <c r="B30" s="7" t="s">
        <v>63</v>
      </c>
      <c r="C30" s="6">
        <v>210</v>
      </c>
      <c r="D30" s="2">
        <f t="shared" si="1"/>
        <v>420000</v>
      </c>
      <c r="E30" s="2"/>
      <c r="F30" s="3"/>
      <c r="G30" s="9"/>
      <c r="H30" s="10"/>
      <c r="I30" s="9"/>
      <c r="J30" s="10"/>
      <c r="K30" s="20"/>
      <c r="L30" s="10"/>
      <c r="M30" s="10"/>
      <c r="N30" s="10"/>
      <c r="O30" s="19"/>
    </row>
    <row r="31" s="1" customFormat="1" spans="1:15">
      <c r="A31" s="7" t="s">
        <v>64</v>
      </c>
      <c r="B31" s="7" t="s">
        <v>65</v>
      </c>
      <c r="C31" s="6">
        <v>171</v>
      </c>
      <c r="D31" s="2">
        <f t="shared" si="1"/>
        <v>342000</v>
      </c>
      <c r="E31" s="2"/>
      <c r="F31" s="3"/>
      <c r="G31" s="9"/>
      <c r="H31" s="10"/>
      <c r="I31" s="9"/>
      <c r="J31" s="10"/>
      <c r="K31" s="20"/>
      <c r="L31" s="10"/>
      <c r="M31" s="10"/>
      <c r="N31" s="10"/>
      <c r="O31" s="19"/>
    </row>
    <row r="32" s="1" customFormat="1" ht="24" spans="1:15">
      <c r="A32" s="7" t="s">
        <v>66</v>
      </c>
      <c r="B32" s="7" t="s">
        <v>67</v>
      </c>
      <c r="C32" s="6">
        <v>200</v>
      </c>
      <c r="D32" s="2">
        <f t="shared" si="1"/>
        <v>400000</v>
      </c>
      <c r="E32" s="2"/>
      <c r="F32" s="3"/>
      <c r="G32" s="9"/>
      <c r="H32" s="10"/>
      <c r="I32" s="10"/>
      <c r="J32" s="10"/>
      <c r="K32" s="20"/>
      <c r="L32" s="10"/>
      <c r="M32" s="10"/>
      <c r="N32" s="10"/>
      <c r="O32" s="19"/>
    </row>
    <row r="33" s="1" customFormat="1" spans="1:15">
      <c r="A33" s="7" t="s">
        <v>68</v>
      </c>
      <c r="B33" s="7" t="s">
        <v>69</v>
      </c>
      <c r="C33" s="6">
        <v>362</v>
      </c>
      <c r="D33" s="2">
        <f t="shared" si="1"/>
        <v>724000</v>
      </c>
      <c r="E33" s="2"/>
      <c r="F33" s="3"/>
      <c r="G33" s="9"/>
      <c r="H33" s="9"/>
      <c r="I33" s="9"/>
      <c r="J33" s="9"/>
      <c r="K33" s="9"/>
      <c r="L33" s="9"/>
      <c r="M33" s="9"/>
      <c r="N33" s="9"/>
      <c r="O33" s="19"/>
    </row>
    <row r="34" s="1" customFormat="1" spans="1:15">
      <c r="A34" s="7" t="s">
        <v>70</v>
      </c>
      <c r="B34" s="7" t="s">
        <v>71</v>
      </c>
      <c r="C34" s="6">
        <v>616</v>
      </c>
      <c r="D34" s="2">
        <f t="shared" si="1"/>
        <v>1232000</v>
      </c>
      <c r="E34" s="2"/>
      <c r="F34" s="3"/>
      <c r="G34" s="9"/>
      <c r="H34" s="9"/>
      <c r="I34" s="9"/>
      <c r="J34" s="9"/>
      <c r="K34" s="9"/>
      <c r="L34" s="9"/>
      <c r="M34" s="9"/>
      <c r="N34" s="9"/>
      <c r="O34" s="19"/>
    </row>
    <row r="35" s="1" customFormat="1" ht="24" spans="1:15">
      <c r="A35" s="7" t="s">
        <v>72</v>
      </c>
      <c r="B35" s="7" t="s">
        <v>73</v>
      </c>
      <c r="C35" s="6">
        <v>364</v>
      </c>
      <c r="D35" s="2">
        <f t="shared" si="1"/>
        <v>728000</v>
      </c>
      <c r="E35" s="2"/>
      <c r="F35" s="3"/>
      <c r="G35" s="9"/>
      <c r="H35" s="9"/>
      <c r="I35" s="9"/>
      <c r="J35" s="9"/>
      <c r="K35" s="9"/>
      <c r="L35" s="9"/>
      <c r="M35" s="9"/>
      <c r="N35" s="9"/>
      <c r="O35" s="19"/>
    </row>
    <row r="36" s="1" customFormat="1" spans="1:15">
      <c r="A36" s="7" t="s">
        <v>74</v>
      </c>
      <c r="B36" s="7" t="s">
        <v>75</v>
      </c>
      <c r="C36" s="6">
        <v>87</v>
      </c>
      <c r="D36" s="2">
        <f t="shared" si="1"/>
        <v>174000</v>
      </c>
      <c r="E36" s="2"/>
      <c r="F36" s="3"/>
      <c r="G36" s="9"/>
      <c r="H36" s="9"/>
      <c r="I36" s="9"/>
      <c r="J36" s="9"/>
      <c r="K36" s="9"/>
      <c r="L36" s="9"/>
      <c r="M36" s="9"/>
      <c r="N36" s="9"/>
      <c r="O36" s="19"/>
    </row>
    <row r="37" s="1" customFormat="1" ht="24" spans="1:14">
      <c r="A37" s="7"/>
      <c r="B37" s="7" t="s">
        <v>76</v>
      </c>
      <c r="C37" s="6">
        <v>514</v>
      </c>
      <c r="D37" s="2">
        <f t="shared" si="1"/>
        <v>1028000</v>
      </c>
      <c r="E37" s="2"/>
      <c r="F37" s="3"/>
      <c r="G37" s="3"/>
      <c r="H37" s="3"/>
      <c r="I37" s="3"/>
      <c r="J37" s="3"/>
      <c r="K37" s="3"/>
      <c r="L37" s="3"/>
      <c r="M37" s="3"/>
      <c r="N37" s="3"/>
    </row>
    <row r="38" s="1" customFormat="1" spans="1:14">
      <c r="A38" s="7" t="s">
        <v>77</v>
      </c>
      <c r="B38" s="7" t="s">
        <v>78</v>
      </c>
      <c r="C38" s="6">
        <v>110</v>
      </c>
      <c r="D38" s="2">
        <f t="shared" si="1"/>
        <v>220000</v>
      </c>
      <c r="E38" s="2"/>
      <c r="F38" s="3"/>
      <c r="G38" s="3"/>
      <c r="H38" s="3"/>
      <c r="I38" s="3"/>
      <c r="J38" s="3"/>
      <c r="K38" s="3"/>
      <c r="L38" s="3"/>
      <c r="M38" s="3"/>
      <c r="N38" s="3"/>
    </row>
    <row r="39" s="1" customFormat="1" ht="24" spans="1:14">
      <c r="A39" s="7" t="s">
        <v>79</v>
      </c>
      <c r="B39" s="7" t="s">
        <v>80</v>
      </c>
      <c r="C39" s="6">
        <v>43</v>
      </c>
      <c r="D39" s="2">
        <f t="shared" si="1"/>
        <v>86000</v>
      </c>
      <c r="E39" s="2"/>
      <c r="F39" s="3"/>
      <c r="G39" s="3"/>
      <c r="H39" s="3"/>
      <c r="I39" s="3"/>
      <c r="J39" s="3"/>
      <c r="K39" s="3"/>
      <c r="L39" s="3"/>
      <c r="M39" s="3"/>
      <c r="N39" s="3"/>
    </row>
    <row r="40" s="1" customFormat="1" spans="1:14">
      <c r="A40" s="7" t="s">
        <v>81</v>
      </c>
      <c r="B40" s="7" t="s">
        <v>82</v>
      </c>
      <c r="C40" s="6">
        <v>375</v>
      </c>
      <c r="D40" s="2">
        <f t="shared" si="1"/>
        <v>750000</v>
      </c>
      <c r="E40" s="2"/>
      <c r="F40" s="3"/>
      <c r="G40" s="3"/>
      <c r="H40" s="3"/>
      <c r="I40" s="3"/>
      <c r="J40" s="3"/>
      <c r="K40" s="3"/>
      <c r="L40" s="3"/>
      <c r="M40" s="3"/>
      <c r="N40" s="3"/>
    </row>
    <row r="41" s="1" customFormat="1" spans="1:14">
      <c r="A41" s="7"/>
      <c r="B41" s="7" t="s">
        <v>83</v>
      </c>
      <c r="C41" s="6">
        <v>497</v>
      </c>
      <c r="D41" s="2">
        <f t="shared" si="1"/>
        <v>994000</v>
      </c>
      <c r="E41" s="2"/>
      <c r="F41" s="3"/>
      <c r="G41" s="3"/>
      <c r="H41" s="3"/>
      <c r="I41" s="3"/>
      <c r="J41" s="3"/>
      <c r="K41" s="3"/>
      <c r="L41" s="3"/>
      <c r="M41" s="3"/>
      <c r="N41" s="3"/>
    </row>
    <row r="42" s="1" customFormat="1" spans="1:14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</row>
  </sheetData>
  <mergeCells count="11">
    <mergeCell ref="A3:A17"/>
    <mergeCell ref="A18:A22"/>
    <mergeCell ref="A23:A28"/>
    <mergeCell ref="A36:A37"/>
    <mergeCell ref="A40:A41"/>
    <mergeCell ref="H2:H3"/>
    <mergeCell ref="H21:H22"/>
    <mergeCell ref="I2:I3"/>
    <mergeCell ref="I21:I22"/>
    <mergeCell ref="N2:N3"/>
    <mergeCell ref="N21:N2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白衣庵村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2019-09-24T12:19:00Z</dcterms:created>
  <dcterms:modified xsi:type="dcterms:W3CDTF">2019-09-30T04:47:22Z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